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965" windowWidth="15390" windowHeight="8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5" i="1" l="1"/>
  <c r="S9" i="1"/>
  <c r="I2" i="1"/>
  <c r="J2" i="1"/>
  <c r="K2" i="1"/>
  <c r="G2" i="1"/>
  <c r="S10" i="1"/>
  <c r="U10" i="1"/>
  <c r="V10" i="1"/>
  <c r="W10" i="1"/>
  <c r="S11" i="1"/>
  <c r="U11" i="1"/>
  <c r="V11" i="1"/>
  <c r="W11" i="1"/>
  <c r="S12" i="1"/>
  <c r="U12" i="1"/>
  <c r="V12" i="1"/>
  <c r="W12" i="1"/>
  <c r="S13" i="1"/>
  <c r="U13" i="1"/>
  <c r="V13" i="1"/>
  <c r="W13" i="1"/>
  <c r="S14" i="1"/>
  <c r="U14" i="1"/>
  <c r="V14" i="1"/>
  <c r="W14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U9" i="1"/>
  <c r="V9" i="1"/>
  <c r="W9" i="1"/>
  <c r="I3" i="1"/>
  <c r="J3" i="1"/>
  <c r="K3" i="1"/>
  <c r="L3" i="1"/>
  <c r="H3" i="1"/>
  <c r="H1" i="1"/>
  <c r="T10" i="1" s="1"/>
  <c r="I1" i="1"/>
  <c r="J1" i="1"/>
  <c r="K1" i="1"/>
  <c r="L1" i="1"/>
  <c r="X27" i="1" s="1"/>
  <c r="G1" i="1"/>
  <c r="F4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  <c r="E42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9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9" i="1"/>
  <c r="X30" i="1" l="1"/>
  <c r="X12" i="1"/>
  <c r="X33" i="1"/>
  <c r="X23" i="1"/>
  <c r="X15" i="1"/>
  <c r="X37" i="1"/>
  <c r="X19" i="1"/>
  <c r="X11" i="1"/>
  <c r="X40" i="1"/>
  <c r="X32" i="1"/>
  <c r="X22" i="1"/>
  <c r="X14" i="1"/>
  <c r="X35" i="1"/>
  <c r="X17" i="1"/>
  <c r="X38" i="1"/>
  <c r="X25" i="1"/>
  <c r="X20" i="1"/>
  <c r="X36" i="1"/>
  <c r="X10" i="1"/>
  <c r="X39" i="1"/>
  <c r="X31" i="1"/>
  <c r="X26" i="1"/>
  <c r="X21" i="1"/>
  <c r="X13" i="1"/>
  <c r="X29" i="1"/>
  <c r="X9" i="1"/>
  <c r="X28" i="1"/>
  <c r="X18" i="1"/>
  <c r="X34" i="1"/>
  <c r="X24" i="1"/>
  <c r="X16" i="1"/>
  <c r="T9" i="1"/>
  <c r="T26" i="1"/>
  <c r="T38" i="1"/>
  <c r="T34" i="1"/>
  <c r="T30" i="1"/>
  <c r="T23" i="1"/>
  <c r="T19" i="1"/>
  <c r="T15" i="1"/>
  <c r="T11" i="1"/>
  <c r="T27" i="1"/>
  <c r="T25" i="1"/>
  <c r="T39" i="1"/>
  <c r="T35" i="1"/>
  <c r="T31" i="1"/>
  <c r="T24" i="1"/>
  <c r="T20" i="1"/>
  <c r="T16" i="1"/>
  <c r="T12" i="1"/>
  <c r="T40" i="1"/>
  <c r="T36" i="1"/>
  <c r="T32" i="1"/>
  <c r="T28" i="1"/>
  <c r="T21" i="1"/>
  <c r="T17" i="1"/>
  <c r="T13" i="1"/>
  <c r="T37" i="1"/>
  <c r="T33" i="1"/>
  <c r="T29" i="1"/>
  <c r="T22" i="1"/>
  <c r="T18" i="1"/>
  <c r="T14" i="1"/>
  <c r="L2" i="1" l="1"/>
  <c r="H2" i="1"/>
</calcChain>
</file>

<file path=xl/comments1.xml><?xml version="1.0" encoding="utf-8"?>
<comments xmlns="http://schemas.openxmlformats.org/spreadsheetml/2006/main">
  <authors>
    <author>Todd Steury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Todd Steury:</t>
        </r>
        <r>
          <rPr>
            <sz val="9"/>
            <color indexed="81"/>
            <rFont val="Tahoma"/>
            <family val="2"/>
          </rPr>
          <t xml:space="preserve">
Sample size of the dataset goes here.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Todd Steury:</t>
        </r>
        <r>
          <rPr>
            <sz val="9"/>
            <color indexed="81"/>
            <rFont val="Tahoma"/>
            <family val="2"/>
          </rPr>
          <t xml:space="preserve">
This is the number of parameters (coefficients) in the model, including the constant or intercept</t>
        </r>
      </text>
    </comment>
  </commentList>
</comments>
</file>

<file path=xl/sharedStrings.xml><?xml version="1.0" encoding="utf-8"?>
<sst xmlns="http://schemas.openxmlformats.org/spreadsheetml/2006/main" count="31" uniqueCount="19">
  <si>
    <t>Parameters</t>
  </si>
  <si>
    <t>AIC</t>
  </si>
  <si>
    <t>Intercept</t>
  </si>
  <si>
    <t>Coefficient Estimates</t>
  </si>
  <si>
    <t>Standard Errors</t>
  </si>
  <si>
    <t>AICc</t>
  </si>
  <si>
    <t>DeltaAIC</t>
  </si>
  <si>
    <t>Likelihood</t>
  </si>
  <si>
    <t>Weight</t>
  </si>
  <si>
    <t>Sample size</t>
  </si>
  <si>
    <t>WildBorn</t>
  </si>
  <si>
    <t>WolfAge</t>
  </si>
  <si>
    <t>RoadDens</t>
  </si>
  <si>
    <t>HumanDens</t>
  </si>
  <si>
    <t>DeerDens</t>
  </si>
  <si>
    <t>coefficients</t>
  </si>
  <si>
    <t>S.E.</t>
  </si>
  <si>
    <t>Weights</t>
  </si>
  <si>
    <t>Unconditiol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</si>
</sst>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tabSelected="1" topLeftCell="E1" workbookViewId="0">
      <selection activeCell="L2" sqref="L2"/>
    </sheetView>
  </sheetViews>
  <sheetFormatPr defaultRowHeight="15" x14ac:dyDescent="0.25"/>
  <cols>
    <col min="1" max="1" width="11.28515625" customWidth="1"/>
    <col min="5" max="6" width="10.140625" customWidth="1"/>
    <col min="7" max="7" width="13.28515625" customWidth="1"/>
    <col min="8" max="8" width="18.85546875" bestFit="1" customWidth="1"/>
    <col min="9" max="9" width="18.7109375" customWidth="1"/>
    <col min="10" max="10" width="21.28515625" customWidth="1"/>
    <col min="11" max="12" width="19.42578125" customWidth="1"/>
    <col min="15" max="15" width="12.140625" customWidth="1"/>
    <col min="16" max="16" width="10.85546875" customWidth="1"/>
    <col min="17" max="18" width="12.85546875" customWidth="1"/>
  </cols>
  <sheetData>
    <row r="1" spans="1:24" x14ac:dyDescent="0.25">
      <c r="F1" t="s">
        <v>15</v>
      </c>
      <c r="G1">
        <f>SUMPRODUCT(G9:G40,$F9:$F40)</f>
        <v>-1.6214288482676487</v>
      </c>
      <c r="H1">
        <f t="shared" ref="H1:L1" si="0">SUMPRODUCT(H9:H40,$F9:$F40)</f>
        <v>1.6970774778783357</v>
      </c>
      <c r="I1">
        <f t="shared" si="0"/>
        <v>0.41631880399396831</v>
      </c>
      <c r="J1">
        <f t="shared" si="0"/>
        <v>-0.15221368116987585</v>
      </c>
      <c r="K1">
        <f t="shared" si="0"/>
        <v>3.3142726700331775E-4</v>
      </c>
      <c r="L1">
        <f t="shared" si="0"/>
        <v>6.228888850801465E-3</v>
      </c>
    </row>
    <row r="2" spans="1:24" x14ac:dyDescent="0.25">
      <c r="F2" t="s">
        <v>16</v>
      </c>
      <c r="G2">
        <f>SUMPRODUCT($F9:$F40,S9:S40)</f>
        <v>0.86532069874259754</v>
      </c>
      <c r="H2">
        <f t="shared" ref="H2:L2" si="1">SUMPRODUCT($F9:$F40,T9:T40)</f>
        <v>0.63548192576288109</v>
      </c>
      <c r="I2">
        <f t="shared" si="1"/>
        <v>8.1888767248229341E-2</v>
      </c>
      <c r="J2">
        <f t="shared" si="1"/>
        <v>4.0416600517465553E-2</v>
      </c>
      <c r="K2">
        <f t="shared" si="1"/>
        <v>4.8539562225979549E-2</v>
      </c>
      <c r="L2">
        <f t="shared" si="1"/>
        <v>1.9165205416039801E-2</v>
      </c>
    </row>
    <row r="3" spans="1:24" x14ac:dyDescent="0.25">
      <c r="F3" t="s">
        <v>17</v>
      </c>
      <c r="H3" s="2">
        <f>SUMIF(H9:H40,"&gt;0",$F9:$F40)+SUMIF(H9:H40,"&lt;0",$F9:$F40)</f>
        <v>0.96548969483211422</v>
      </c>
      <c r="I3" s="2">
        <f t="shared" ref="I3:L3" si="2">SUMIF(I9:I40,"&gt;0",$F9:$F40)+SUMIF(I9:I40,"&lt;0",$F9:$F40)</f>
        <v>0.99999999381995319</v>
      </c>
      <c r="J3" s="2">
        <f t="shared" si="2"/>
        <v>0.99984099131255211</v>
      </c>
      <c r="K3" s="2">
        <f t="shared" si="2"/>
        <v>0.24699779393825433</v>
      </c>
      <c r="L3" s="2">
        <f t="shared" si="2"/>
        <v>0.27948444323134652</v>
      </c>
    </row>
    <row r="7" spans="1:24" x14ac:dyDescent="0.25">
      <c r="A7" t="s">
        <v>9</v>
      </c>
      <c r="B7">
        <v>99</v>
      </c>
      <c r="G7" s="3" t="s">
        <v>3</v>
      </c>
      <c r="H7" s="3"/>
      <c r="I7" s="3"/>
      <c r="J7" s="3"/>
      <c r="K7" s="3"/>
      <c r="L7" s="1"/>
      <c r="M7" s="3" t="s">
        <v>4</v>
      </c>
      <c r="N7" s="3"/>
      <c r="O7" s="3"/>
      <c r="P7" s="3"/>
      <c r="Q7" s="3"/>
      <c r="R7" s="1"/>
      <c r="S7" s="3" t="s">
        <v>18</v>
      </c>
      <c r="T7" s="3"/>
      <c r="U7" s="3"/>
      <c r="V7" s="3"/>
      <c r="W7" s="3"/>
      <c r="X7" s="3"/>
    </row>
    <row r="8" spans="1:24" x14ac:dyDescent="0.25">
      <c r="A8" t="s">
        <v>0</v>
      </c>
      <c r="B8" t="s">
        <v>1</v>
      </c>
      <c r="C8" t="s">
        <v>5</v>
      </c>
      <c r="D8" t="s">
        <v>6</v>
      </c>
      <c r="E8" t="s">
        <v>7</v>
      </c>
      <c r="F8" t="s">
        <v>8</v>
      </c>
      <c r="G8" t="s">
        <v>2</v>
      </c>
      <c r="H8" t="s">
        <v>10</v>
      </c>
      <c r="I8" t="s">
        <v>11</v>
      </c>
      <c r="J8" t="s">
        <v>12</v>
      </c>
      <c r="K8" t="s">
        <v>13</v>
      </c>
      <c r="L8" t="s">
        <v>14</v>
      </c>
      <c r="M8" t="s">
        <v>2</v>
      </c>
      <c r="N8" t="s">
        <v>10</v>
      </c>
      <c r="O8" t="s">
        <v>11</v>
      </c>
      <c r="P8" t="s">
        <v>12</v>
      </c>
      <c r="Q8" t="s">
        <v>13</v>
      </c>
      <c r="R8" t="s">
        <v>14</v>
      </c>
      <c r="S8" t="s">
        <v>2</v>
      </c>
      <c r="T8" t="s">
        <v>10</v>
      </c>
      <c r="U8" t="s">
        <v>11</v>
      </c>
      <c r="V8" t="s">
        <v>12</v>
      </c>
      <c r="W8" t="s">
        <v>13</v>
      </c>
      <c r="X8" t="s">
        <v>14</v>
      </c>
    </row>
    <row r="9" spans="1:24" x14ac:dyDescent="0.25">
      <c r="A9">
        <v>4</v>
      </c>
      <c r="B9">
        <f>C9-2*(A9*(A9+1))/($B$7-A9-1)</f>
        <v>81.732952146163086</v>
      </c>
      <c r="C9">
        <v>82.158484061056697</v>
      </c>
      <c r="D9">
        <f>C9-$C$9</f>
        <v>0</v>
      </c>
      <c r="E9">
        <f>EXP(-0.5*D9)</f>
        <v>1</v>
      </c>
      <c r="F9">
        <f>E9/$E$42</f>
        <v>0.52247439359872039</v>
      </c>
      <c r="G9">
        <v>-1.5538772654892601</v>
      </c>
      <c r="H9">
        <v>1.74703606834432</v>
      </c>
      <c r="I9">
        <v>0.417224603177141</v>
      </c>
      <c r="J9">
        <v>-0.15183930704045101</v>
      </c>
      <c r="M9">
        <v>0.76454495219149698</v>
      </c>
      <c r="N9">
        <v>0.62953562884797198</v>
      </c>
      <c r="O9">
        <v>8.5216612338440301E-2</v>
      </c>
      <c r="P9">
        <v>4.0105766929698403E-2</v>
      </c>
      <c r="S9">
        <f>(M9^2+(G9-G$1)^2)^0.5</f>
        <v>0.76752342000577678</v>
      </c>
      <c r="T9">
        <f t="shared" ref="T9:X9" si="3">(N9^2+(H9-H$1)^2)^0.5</f>
        <v>0.63151482068939557</v>
      </c>
      <c r="U9">
        <f t="shared" si="3"/>
        <v>8.5221426241293641E-2</v>
      </c>
      <c r="V9">
        <f t="shared" si="3"/>
        <v>4.0107514221253762E-2</v>
      </c>
      <c r="W9">
        <f t="shared" si="3"/>
        <v>3.3142726700331775E-4</v>
      </c>
      <c r="X9">
        <f t="shared" si="3"/>
        <v>6.228888850801465E-3</v>
      </c>
    </row>
    <row r="10" spans="1:24" x14ac:dyDescent="0.25">
      <c r="A10">
        <v>5</v>
      </c>
      <c r="B10">
        <f t="shared" ref="B10:B40" si="4">C10-2*(A10*(A10+1))/($B$7-A10-1)</f>
        <v>83.388572805490426</v>
      </c>
      <c r="C10">
        <v>84.033734095813003</v>
      </c>
      <c r="D10">
        <f t="shared" ref="D10:D40" si="5">C10-$C$9</f>
        <v>1.8752500347563057</v>
      </c>
      <c r="E10">
        <f t="shared" ref="E10:E40" si="6">EXP(-0.5*D10)</f>
        <v>0.3915566722282241</v>
      </c>
      <c r="F10">
        <f t="shared" ref="F10:F40" si="7">E10/$E$42</f>
        <v>0.20457833488197433</v>
      </c>
      <c r="G10">
        <v>-1.86117656549264</v>
      </c>
      <c r="H10">
        <v>1.78483748963926</v>
      </c>
      <c r="I10">
        <v>0.41548148890825898</v>
      </c>
      <c r="J10">
        <v>-0.155516192595332</v>
      </c>
      <c r="L10">
        <v>2.2647504151550198E-2</v>
      </c>
      <c r="M10">
        <v>0.935808045137133</v>
      </c>
      <c r="N10">
        <v>0.63715572734648995</v>
      </c>
      <c r="O10">
        <v>8.5270579146058095E-2</v>
      </c>
      <c r="P10">
        <v>4.1134632804154803E-2</v>
      </c>
      <c r="R10">
        <v>3.88110632636266E-2</v>
      </c>
      <c r="S10">
        <f t="shared" ref="S10:S40" si="8">(M10^2+(G10-G$1)^2)^0.5</f>
        <v>0.96603088214506716</v>
      </c>
      <c r="T10">
        <f t="shared" ref="T10:T40" si="9">(N10^2+(H10-H$1)^2)^0.5</f>
        <v>0.64317123735029713</v>
      </c>
      <c r="U10">
        <f t="shared" ref="U10:U40" si="10">(O10^2+(I10-I$1)^2)^0.5</f>
        <v>8.5274690057817945E-2</v>
      </c>
      <c r="V10">
        <f t="shared" ref="V10:V40" si="11">(P10^2+(J10-J$1)^2)^0.5</f>
        <v>4.1266991623426064E-2</v>
      </c>
      <c r="W10">
        <f t="shared" ref="W10:W40" si="12">(Q10^2+(K10-K$1)^2)^0.5</f>
        <v>3.3142726700331775E-4</v>
      </c>
      <c r="X10">
        <f t="shared" ref="X10:X40" si="13">(R10^2+(L10-L$1)^2)^0.5</f>
        <v>4.214106738144166E-2</v>
      </c>
    </row>
    <row r="11" spans="1:24" x14ac:dyDescent="0.25">
      <c r="A11">
        <v>5</v>
      </c>
      <c r="B11">
        <f t="shared" si="4"/>
        <v>83.730141127002128</v>
      </c>
      <c r="C11">
        <v>84.375302417324704</v>
      </c>
      <c r="D11">
        <f t="shared" si="5"/>
        <v>2.2168183562680071</v>
      </c>
      <c r="E11">
        <f t="shared" si="6"/>
        <v>0.33008364790759276</v>
      </c>
      <c r="F11">
        <f t="shared" si="7"/>
        <v>0.17246025377737306</v>
      </c>
      <c r="G11">
        <v>-1.5814249406454299</v>
      </c>
      <c r="H11">
        <v>1.7479383741722301</v>
      </c>
      <c r="I11">
        <v>0.41680998626690002</v>
      </c>
      <c r="J11">
        <v>-0.151825938653363</v>
      </c>
      <c r="K11">
        <v>1.8590875675823201E-3</v>
      </c>
      <c r="M11">
        <v>0.925073608804167</v>
      </c>
      <c r="N11">
        <v>0.62979585917339298</v>
      </c>
      <c r="O11">
        <v>8.5544973486950102E-2</v>
      </c>
      <c r="P11">
        <v>4.009476491807E-2</v>
      </c>
      <c r="Q11">
        <v>3.5065974962129702E-2</v>
      </c>
      <c r="S11">
        <f t="shared" si="8"/>
        <v>0.9259381698207565</v>
      </c>
      <c r="T11">
        <f t="shared" si="9"/>
        <v>0.63184622733998386</v>
      </c>
      <c r="U11">
        <f t="shared" si="10"/>
        <v>8.5546383610929103E-2</v>
      </c>
      <c r="V11">
        <f t="shared" si="11"/>
        <v>4.0096639735698658E-2</v>
      </c>
      <c r="W11">
        <f t="shared" si="12"/>
        <v>3.5099235690235084E-2</v>
      </c>
      <c r="X11">
        <f t="shared" si="13"/>
        <v>6.228888850801465E-3</v>
      </c>
    </row>
    <row r="12" spans="1:24" x14ac:dyDescent="0.25">
      <c r="A12">
        <v>6</v>
      </c>
      <c r="B12">
        <f t="shared" si="4"/>
        <v>85.388492816871619</v>
      </c>
      <c r="C12">
        <v>86.301536295132493</v>
      </c>
      <c r="D12">
        <f t="shared" si="5"/>
        <v>4.143052234075796</v>
      </c>
      <c r="E12">
        <f t="shared" si="6"/>
        <v>0.12599335430435307</v>
      </c>
      <c r="F12">
        <f t="shared" si="7"/>
        <v>6.582830138763561E-2</v>
      </c>
      <c r="G12">
        <v>-1.8657166204931499</v>
      </c>
      <c r="H12">
        <v>1.7849642723043999</v>
      </c>
      <c r="I12">
        <v>0.415420973496406</v>
      </c>
      <c r="J12">
        <v>-0.15551281874315701</v>
      </c>
      <c r="K12">
        <v>3.2073063571037299E-4</v>
      </c>
      <c r="L12">
        <v>2.2623910859634298E-2</v>
      </c>
      <c r="M12">
        <v>1.0649052202684499</v>
      </c>
      <c r="N12">
        <v>3.8904533432456402E-2</v>
      </c>
      <c r="O12">
        <v>3.5859746078443999E-2</v>
      </c>
      <c r="P12">
        <v>4.1135854462084703E-2</v>
      </c>
      <c r="Q12">
        <v>0.63731935012061103</v>
      </c>
      <c r="R12">
        <v>8.5534096160540599E-2</v>
      </c>
      <c r="S12">
        <f t="shared" si="8"/>
        <v>1.0925656244884763</v>
      </c>
      <c r="T12">
        <f t="shared" si="9"/>
        <v>9.6112701325508393E-2</v>
      </c>
      <c r="U12">
        <f t="shared" si="10"/>
        <v>3.5870983934272453E-2</v>
      </c>
      <c r="V12">
        <f t="shared" si="11"/>
        <v>4.1267939505786444E-2</v>
      </c>
      <c r="W12">
        <f t="shared" si="12"/>
        <v>0.637319350210376</v>
      </c>
      <c r="X12">
        <f t="shared" si="13"/>
        <v>8.709120709159289E-2</v>
      </c>
    </row>
    <row r="13" spans="1:24" x14ac:dyDescent="0.25">
      <c r="A13">
        <v>3</v>
      </c>
      <c r="B13">
        <f t="shared" si="4"/>
        <v>88.53030146776733</v>
      </c>
      <c r="C13">
        <v>88.782933046714703</v>
      </c>
      <c r="D13">
        <f t="shared" si="5"/>
        <v>6.624448985658006</v>
      </c>
      <c r="E13">
        <f t="shared" si="6"/>
        <v>3.643503406786635E-2</v>
      </c>
      <c r="F13">
        <f t="shared" si="7"/>
        <v>1.9036372330357192E-2</v>
      </c>
      <c r="G13">
        <v>-0.91097779786647304</v>
      </c>
      <c r="I13">
        <v>0.40692929386321097</v>
      </c>
      <c r="J13">
        <v>-0.134310165539058</v>
      </c>
      <c r="M13">
        <v>0.66616044758345805</v>
      </c>
      <c r="O13">
        <v>8.0116348008792498E-2</v>
      </c>
      <c r="P13">
        <v>3.5327579858941298E-2</v>
      </c>
      <c r="S13">
        <f t="shared" si="8"/>
        <v>0.97391500498797479</v>
      </c>
      <c r="T13">
        <f t="shared" si="9"/>
        <v>1.6970774778783357</v>
      </c>
      <c r="U13">
        <f t="shared" si="10"/>
        <v>8.06646894171269E-2</v>
      </c>
      <c r="V13">
        <f t="shared" si="11"/>
        <v>3.9605224032099783E-2</v>
      </c>
      <c r="W13">
        <f t="shared" si="12"/>
        <v>3.3142726700331775E-4</v>
      </c>
      <c r="X13">
        <f t="shared" si="13"/>
        <v>6.228888850801465E-3</v>
      </c>
    </row>
    <row r="14" spans="1:24" x14ac:dyDescent="0.25">
      <c r="A14">
        <v>4</v>
      </c>
      <c r="B14">
        <f t="shared" si="4"/>
        <v>90.417947139883992</v>
      </c>
      <c r="C14">
        <v>90.843479054777603</v>
      </c>
      <c r="D14">
        <f t="shared" si="5"/>
        <v>8.6849949937209061</v>
      </c>
      <c r="E14">
        <f t="shared" si="6"/>
        <v>1.3004010138962999E-2</v>
      </c>
      <c r="F14">
        <f t="shared" si="7"/>
        <v>6.7942623117063054E-3</v>
      </c>
      <c r="G14">
        <v>-1.0761685097256699</v>
      </c>
      <c r="I14">
        <v>0.40780529618923</v>
      </c>
      <c r="J14">
        <v>-0.13559909850194099</v>
      </c>
      <c r="L14">
        <v>1.1741627230819901E-2</v>
      </c>
      <c r="M14">
        <v>0.83170247228099703</v>
      </c>
      <c r="O14">
        <v>8.0444027000041898E-2</v>
      </c>
      <c r="P14">
        <v>3.5546836269647601E-2</v>
      </c>
      <c r="R14">
        <v>3.5115797738070602E-2</v>
      </c>
      <c r="S14">
        <f t="shared" si="8"/>
        <v>0.994503815570979</v>
      </c>
      <c r="T14">
        <f t="shared" si="9"/>
        <v>1.6970774778783357</v>
      </c>
      <c r="U14">
        <f t="shared" si="10"/>
        <v>8.089327101264239E-2</v>
      </c>
      <c r="V14">
        <f t="shared" si="11"/>
        <v>3.923801633633861E-2</v>
      </c>
      <c r="W14">
        <f t="shared" si="12"/>
        <v>3.3142726700331775E-4</v>
      </c>
      <c r="X14">
        <f t="shared" si="13"/>
        <v>3.554587930024538E-2</v>
      </c>
    </row>
    <row r="15" spans="1:24" x14ac:dyDescent="0.25">
      <c r="A15">
        <v>4</v>
      </c>
      <c r="B15">
        <f t="shared" si="4"/>
        <v>90.529506110225086</v>
      </c>
      <c r="C15">
        <v>90.955038025118697</v>
      </c>
      <c r="D15">
        <f t="shared" si="5"/>
        <v>8.7965539640619994</v>
      </c>
      <c r="E15">
        <f t="shared" si="6"/>
        <v>1.229851221523209E-2</v>
      </c>
      <c r="F15">
        <f t="shared" si="7"/>
        <v>6.4256577118198422E-3</v>
      </c>
      <c r="G15">
        <v>-0.89736524067639001</v>
      </c>
      <c r="I15">
        <v>0.40705059529253701</v>
      </c>
      <c r="J15">
        <v>-0.134297313880342</v>
      </c>
      <c r="K15">
        <v>-9.1349048284287103E-4</v>
      </c>
      <c r="M15">
        <v>0.822362488923848</v>
      </c>
      <c r="O15">
        <v>8.0230425402754699E-2</v>
      </c>
      <c r="P15">
        <v>3.53435997584595E-2</v>
      </c>
      <c r="Q15">
        <v>3.2388912015533303E-2</v>
      </c>
      <c r="S15">
        <f t="shared" si="8"/>
        <v>1.0956952911403308</v>
      </c>
      <c r="T15">
        <f t="shared" si="9"/>
        <v>1.6970774778783357</v>
      </c>
      <c r="U15">
        <f t="shared" si="10"/>
        <v>8.0763982398345577E-2</v>
      </c>
      <c r="V15">
        <f t="shared" si="11"/>
        <v>3.9625323478044407E-2</v>
      </c>
      <c r="W15">
        <f t="shared" si="12"/>
        <v>3.2412828351654835E-2</v>
      </c>
      <c r="X15">
        <f t="shared" si="13"/>
        <v>6.228888850801465E-3</v>
      </c>
    </row>
    <row r="16" spans="1:24" x14ac:dyDescent="0.25">
      <c r="A16">
        <v>5</v>
      </c>
      <c r="B16">
        <f t="shared" si="4"/>
        <v>92.41448141535453</v>
      </c>
      <c r="C16">
        <v>93.059642705677106</v>
      </c>
      <c r="D16">
        <f t="shared" si="5"/>
        <v>10.901158644620409</v>
      </c>
      <c r="E16">
        <f t="shared" si="6"/>
        <v>4.2938164664050801E-3</v>
      </c>
      <c r="F16">
        <f t="shared" si="7"/>
        <v>2.243409154509195E-3</v>
      </c>
      <c r="G16">
        <v>-1.04968799748752</v>
      </c>
      <c r="I16">
        <v>0.408051204892172</v>
      </c>
      <c r="J16">
        <v>-0.13558810634132801</v>
      </c>
      <c r="K16">
        <v>-1.9276068931251601E-3</v>
      </c>
      <c r="L16">
        <v>1.1921622209444E-2</v>
      </c>
      <c r="M16">
        <v>0.94419121902555603</v>
      </c>
      <c r="O16">
        <v>8.0546442439264301E-2</v>
      </c>
      <c r="P16">
        <v>3.5571896455660897E-2</v>
      </c>
      <c r="Q16">
        <v>3.2742771658409497E-2</v>
      </c>
      <c r="R16">
        <v>3.5226922144714401E-2</v>
      </c>
      <c r="S16">
        <f t="shared" si="8"/>
        <v>1.1038046287888772</v>
      </c>
      <c r="T16">
        <f t="shared" si="9"/>
        <v>1.6970774778783357</v>
      </c>
      <c r="U16">
        <f t="shared" si="10"/>
        <v>8.096963989378822E-2</v>
      </c>
      <c r="V16">
        <f t="shared" si="11"/>
        <v>3.9265373496656104E-2</v>
      </c>
      <c r="W16">
        <f t="shared" si="12"/>
        <v>3.2820608330915678E-2</v>
      </c>
      <c r="X16">
        <f t="shared" si="13"/>
        <v>3.5683935557647942E-2</v>
      </c>
    </row>
    <row r="17" spans="1:24" x14ac:dyDescent="0.25">
      <c r="A17">
        <v>3</v>
      </c>
      <c r="B17">
        <f t="shared" si="4"/>
        <v>99.401307989788023</v>
      </c>
      <c r="C17">
        <v>99.653939568735396</v>
      </c>
      <c r="D17">
        <f t="shared" si="5"/>
        <v>17.495455507678699</v>
      </c>
      <c r="E17">
        <f t="shared" si="6"/>
        <v>1.5882179763941471E-4</v>
      </c>
      <c r="F17">
        <f t="shared" si="7"/>
        <v>8.2980322411911888E-5</v>
      </c>
      <c r="G17">
        <v>-3.1281668751018601</v>
      </c>
      <c r="H17">
        <v>1.38780309896396</v>
      </c>
      <c r="I17">
        <v>0.33541272048783399</v>
      </c>
      <c r="M17">
        <v>0.65814946183965695</v>
      </c>
      <c r="N17">
        <v>0.52559380493721797</v>
      </c>
      <c r="O17">
        <v>6.9298390853787098E-2</v>
      </c>
      <c r="S17">
        <f t="shared" si="8"/>
        <v>1.6442080755269639</v>
      </c>
      <c r="T17">
        <f t="shared" si="9"/>
        <v>0.60983562477216358</v>
      </c>
      <c r="U17">
        <f t="shared" si="10"/>
        <v>0.10652727971381708</v>
      </c>
      <c r="V17">
        <f t="shared" si="11"/>
        <v>0.15221368116987585</v>
      </c>
      <c r="W17">
        <f t="shared" si="12"/>
        <v>3.3142726700331775E-4</v>
      </c>
      <c r="X17">
        <f t="shared" si="13"/>
        <v>6.228888850801465E-3</v>
      </c>
    </row>
    <row r="18" spans="1:24" x14ac:dyDescent="0.25">
      <c r="A18">
        <v>4</v>
      </c>
      <c r="B18">
        <f t="shared" si="4"/>
        <v>101.3955115281174</v>
      </c>
      <c r="C18">
        <v>101.82104344301101</v>
      </c>
      <c r="D18">
        <f t="shared" si="5"/>
        <v>19.66255938195431</v>
      </c>
      <c r="E18">
        <f t="shared" si="6"/>
        <v>5.3743937340830371E-5</v>
      </c>
      <c r="F18">
        <f t="shared" si="7"/>
        <v>2.8079831071757975E-5</v>
      </c>
      <c r="G18">
        <v>-3.0915720952346</v>
      </c>
      <c r="H18">
        <v>1.38406929887069</v>
      </c>
      <c r="I18">
        <v>0.33568312767354203</v>
      </c>
      <c r="K18">
        <v>-2.3014910075593699E-3</v>
      </c>
      <c r="M18">
        <v>0.81286466558092596</v>
      </c>
      <c r="N18">
        <v>0.52769366945801199</v>
      </c>
      <c r="O18">
        <v>6.9392856369526398E-2</v>
      </c>
      <c r="Q18">
        <v>3.0230167346500102E-2</v>
      </c>
      <c r="S18">
        <f t="shared" si="8"/>
        <v>1.6799018218790409</v>
      </c>
      <c r="T18">
        <f t="shared" si="9"/>
        <v>0.6135427686084679</v>
      </c>
      <c r="U18">
        <f t="shared" si="10"/>
        <v>0.10638364917022858</v>
      </c>
      <c r="V18">
        <f t="shared" si="11"/>
        <v>0.15221368116987585</v>
      </c>
      <c r="W18">
        <f t="shared" si="12"/>
        <v>3.0344608688166127E-2</v>
      </c>
      <c r="X18">
        <f t="shared" si="13"/>
        <v>6.228888850801465E-3</v>
      </c>
    </row>
    <row r="19" spans="1:24" x14ac:dyDescent="0.25">
      <c r="A19">
        <v>4</v>
      </c>
      <c r="B19">
        <f t="shared" si="4"/>
        <v>101.3962301190134</v>
      </c>
      <c r="C19">
        <v>101.82176203390701</v>
      </c>
      <c r="D19">
        <f t="shared" si="5"/>
        <v>19.66327797285031</v>
      </c>
      <c r="E19">
        <f t="shared" si="6"/>
        <v>5.3724630857359728E-5</v>
      </c>
      <c r="F19">
        <f t="shared" si="7"/>
        <v>2.806974392851413E-5</v>
      </c>
      <c r="G19">
        <v>-3.0921812571113998</v>
      </c>
      <c r="H19">
        <v>1.3849154906188099</v>
      </c>
      <c r="I19">
        <v>0.33582509724864601</v>
      </c>
      <c r="L19">
        <v>-2.43437046427205E-3</v>
      </c>
      <c r="M19">
        <v>0.82795664344719699</v>
      </c>
      <c r="N19">
        <v>0.527139983969934</v>
      </c>
      <c r="O19">
        <v>6.9571223203292704E-2</v>
      </c>
      <c r="R19">
        <v>3.41554521225595E-2</v>
      </c>
      <c r="S19">
        <f t="shared" si="8"/>
        <v>1.6877869686509746</v>
      </c>
      <c r="T19">
        <f t="shared" si="9"/>
        <v>0.61263502102772294</v>
      </c>
      <c r="U19">
        <f t="shared" si="10"/>
        <v>0.10639263096476334</v>
      </c>
      <c r="V19">
        <f t="shared" si="11"/>
        <v>0.15221368116987585</v>
      </c>
      <c r="W19">
        <f t="shared" si="12"/>
        <v>3.3142726700331775E-4</v>
      </c>
      <c r="X19">
        <f t="shared" si="13"/>
        <v>3.5237011389399386E-2</v>
      </c>
    </row>
    <row r="20" spans="1:24" x14ac:dyDescent="0.25">
      <c r="A20">
        <v>5</v>
      </c>
      <c r="B20">
        <f t="shared" si="4"/>
        <v>103.39130491004742</v>
      </c>
      <c r="C20">
        <v>104.03646620037</v>
      </c>
      <c r="D20">
        <f t="shared" si="5"/>
        <v>21.877982139313303</v>
      </c>
      <c r="E20">
        <f t="shared" si="6"/>
        <v>1.7752378169155948E-5</v>
      </c>
      <c r="F20">
        <f t="shared" si="7"/>
        <v>9.2751630188649172E-6</v>
      </c>
      <c r="G20">
        <v>-3.0615341761035602</v>
      </c>
      <c r="H20">
        <v>1.3817202796454</v>
      </c>
      <c r="I20">
        <v>0.33604322495059102</v>
      </c>
      <c r="K20">
        <v>-2.1270886397695798E-3</v>
      </c>
      <c r="L20">
        <v>-2.2244644931464202E-3</v>
      </c>
      <c r="M20">
        <v>0.93366758878525002</v>
      </c>
      <c r="N20">
        <v>0.52892185888469101</v>
      </c>
      <c r="O20">
        <v>6.9646290184435994E-2</v>
      </c>
      <c r="Q20">
        <v>3.0313160894635101E-2</v>
      </c>
      <c r="R20">
        <v>3.42904747907887E-2</v>
      </c>
      <c r="S20">
        <f t="shared" si="8"/>
        <v>1.7162862586437733</v>
      </c>
      <c r="T20">
        <f t="shared" si="9"/>
        <v>0.61579907054441396</v>
      </c>
      <c r="U20">
        <f t="shared" si="10"/>
        <v>0.10627687578774689</v>
      </c>
      <c r="V20">
        <f t="shared" si="11"/>
        <v>0.15221368116987585</v>
      </c>
      <c r="W20">
        <f t="shared" si="12"/>
        <v>3.0412695110560165E-2</v>
      </c>
      <c r="X20">
        <f t="shared" si="13"/>
        <v>3.5317075815182522E-2</v>
      </c>
    </row>
    <row r="21" spans="1:24" x14ac:dyDescent="0.25">
      <c r="A21">
        <v>2</v>
      </c>
      <c r="B21">
        <f t="shared" si="4"/>
        <v>104.87559997514499</v>
      </c>
      <c r="C21">
        <v>105.00059997514499</v>
      </c>
      <c r="D21">
        <f t="shared" si="5"/>
        <v>22.842115914088296</v>
      </c>
      <c r="E21">
        <f t="shared" si="6"/>
        <v>1.0962195720542179E-5</v>
      </c>
      <c r="F21">
        <f t="shared" si="7"/>
        <v>5.7274665616007631E-6</v>
      </c>
      <c r="G21">
        <v>-2.46240241497186</v>
      </c>
      <c r="I21">
        <v>0.33109389162371999</v>
      </c>
      <c r="M21">
        <v>0.55075782732353196</v>
      </c>
      <c r="O21">
        <v>6.6154708763645001E-2</v>
      </c>
      <c r="S21">
        <f t="shared" si="8"/>
        <v>1.0052714679395511</v>
      </c>
      <c r="T21">
        <f t="shared" si="9"/>
        <v>1.6970774778783357</v>
      </c>
      <c r="U21">
        <f t="shared" si="10"/>
        <v>0.1078875858480446</v>
      </c>
      <c r="V21">
        <f t="shared" si="11"/>
        <v>0.15221368116987585</v>
      </c>
      <c r="W21">
        <f t="shared" si="12"/>
        <v>3.3142726700331775E-4</v>
      </c>
      <c r="X21">
        <f t="shared" si="13"/>
        <v>6.228888850801465E-3</v>
      </c>
    </row>
    <row r="22" spans="1:24" x14ac:dyDescent="0.25">
      <c r="A22">
        <v>3</v>
      </c>
      <c r="B22">
        <f t="shared" si="4"/>
        <v>106.76647386929262</v>
      </c>
      <c r="C22">
        <v>107.01910544824</v>
      </c>
      <c r="D22">
        <f t="shared" si="5"/>
        <v>24.860621387183301</v>
      </c>
      <c r="E22">
        <f t="shared" si="6"/>
        <v>3.9956244079833498E-6</v>
      </c>
      <c r="F22">
        <f t="shared" si="7"/>
        <v>2.0876114396093468E-6</v>
      </c>
      <c r="G22">
        <v>-2.3238806588577301</v>
      </c>
      <c r="I22">
        <v>0.33296004049959099</v>
      </c>
      <c r="K22">
        <v>-9.4879675456159395E-3</v>
      </c>
      <c r="M22">
        <v>0.68662025593073395</v>
      </c>
      <c r="O22">
        <v>6.65151024509021E-2</v>
      </c>
      <c r="Q22">
        <v>2.8755514615136601E-2</v>
      </c>
      <c r="S22">
        <f t="shared" si="8"/>
        <v>0.98228606935844831</v>
      </c>
      <c r="T22">
        <f t="shared" si="9"/>
        <v>1.6970774778783357</v>
      </c>
      <c r="U22">
        <f t="shared" si="10"/>
        <v>0.10664399798097189</v>
      </c>
      <c r="V22">
        <f t="shared" si="11"/>
        <v>0.15221368116987585</v>
      </c>
      <c r="W22">
        <f t="shared" si="12"/>
        <v>3.0385854196771048E-2</v>
      </c>
      <c r="X22">
        <f t="shared" si="13"/>
        <v>6.228888850801465E-3</v>
      </c>
    </row>
    <row r="23" spans="1:24" x14ac:dyDescent="0.25">
      <c r="A23">
        <v>3</v>
      </c>
      <c r="B23">
        <f t="shared" si="4"/>
        <v>106.79207582374563</v>
      </c>
      <c r="C23">
        <v>107.04470740269301</v>
      </c>
      <c r="D23">
        <f t="shared" si="5"/>
        <v>24.88622334163631</v>
      </c>
      <c r="E23">
        <f t="shared" si="6"/>
        <v>3.9448024900308932E-6</v>
      </c>
      <c r="F23">
        <f t="shared" si="7"/>
        <v>2.0610582888456133E-6</v>
      </c>
      <c r="G23">
        <v>-2.3256678816313401</v>
      </c>
      <c r="I23">
        <v>0.33220911880304499</v>
      </c>
      <c r="L23">
        <v>-9.3637419699500405E-3</v>
      </c>
      <c r="M23">
        <v>0.72020151595798498</v>
      </c>
      <c r="O23">
        <v>6.6426691529576198E-2</v>
      </c>
      <c r="R23">
        <v>3.2386496094801501E-2</v>
      </c>
      <c r="S23">
        <f t="shared" si="8"/>
        <v>1.0072948127044068</v>
      </c>
      <c r="T23">
        <f t="shared" si="9"/>
        <v>1.6970774778783357</v>
      </c>
      <c r="U23">
        <f t="shared" si="10"/>
        <v>0.10717716403451669</v>
      </c>
      <c r="V23">
        <f t="shared" si="11"/>
        <v>0.15221368116987585</v>
      </c>
      <c r="W23">
        <f t="shared" si="12"/>
        <v>3.3142726700331775E-4</v>
      </c>
      <c r="X23">
        <f t="shared" si="13"/>
        <v>3.5944613855358673E-2</v>
      </c>
    </row>
    <row r="24" spans="1:24" x14ac:dyDescent="0.25">
      <c r="A24">
        <v>4</v>
      </c>
      <c r="B24">
        <f t="shared" si="4"/>
        <v>108.70198206491038</v>
      </c>
      <c r="C24">
        <v>109.12751397980399</v>
      </c>
      <c r="D24">
        <f t="shared" si="5"/>
        <v>26.969029918747296</v>
      </c>
      <c r="E24">
        <f t="shared" si="6"/>
        <v>1.3923536639762393E-6</v>
      </c>
      <c r="F24">
        <f t="shared" si="7"/>
        <v>7.2746913626094224E-7</v>
      </c>
      <c r="G24">
        <v>-2.2159959251813799</v>
      </c>
      <c r="I24">
        <v>0.33380225563684601</v>
      </c>
      <c r="K24">
        <v>-8.6379929712648105E-3</v>
      </c>
      <c r="L24">
        <v>-8.2805581961655807E-3</v>
      </c>
      <c r="M24">
        <v>0.80165979629684303</v>
      </c>
      <c r="O24">
        <v>6.6737171611793905E-2</v>
      </c>
      <c r="Q24">
        <v>2.8823454598039099E-2</v>
      </c>
      <c r="R24">
        <v>3.2592286874143998E-2</v>
      </c>
      <c r="S24">
        <f t="shared" si="8"/>
        <v>0.99808238034164021</v>
      </c>
      <c r="T24">
        <f t="shared" si="9"/>
        <v>1.6970774778783357</v>
      </c>
      <c r="U24">
        <f t="shared" si="10"/>
        <v>0.10612648504268542</v>
      </c>
      <c r="V24">
        <f t="shared" si="11"/>
        <v>0.15221368116987585</v>
      </c>
      <c r="W24">
        <f t="shared" si="12"/>
        <v>3.0186785757610485E-2</v>
      </c>
      <c r="X24">
        <f t="shared" si="13"/>
        <v>3.5676059441805505E-2</v>
      </c>
    </row>
    <row r="25" spans="1:24" x14ac:dyDescent="0.25">
      <c r="A25">
        <v>3</v>
      </c>
      <c r="B25">
        <f t="shared" si="4"/>
        <v>119.97408629883162</v>
      </c>
      <c r="C25">
        <v>120.226717877779</v>
      </c>
      <c r="D25">
        <f t="shared" si="5"/>
        <v>38.068233816722298</v>
      </c>
      <c r="E25">
        <f t="shared" si="6"/>
        <v>5.4148703021897076E-9</v>
      </c>
      <c r="F25">
        <f t="shared" si="7"/>
        <v>2.8291310775522878E-9</v>
      </c>
      <c r="G25">
        <v>0.92752039963016797</v>
      </c>
      <c r="H25">
        <v>1.51116091685079</v>
      </c>
      <c r="J25">
        <v>-9.9585349309415802E-2</v>
      </c>
      <c r="M25">
        <v>0.51876298717317004</v>
      </c>
      <c r="N25">
        <v>0.47042196158709498</v>
      </c>
      <c r="P25">
        <v>2.97167562194618E-2</v>
      </c>
      <c r="S25">
        <f>(M25^2+(G25-G$1)^2)^0.5</f>
        <v>2.6012030495944902</v>
      </c>
      <c r="T25">
        <f t="shared" si="9"/>
        <v>0.50582782605127552</v>
      </c>
      <c r="U25">
        <f t="shared" si="10"/>
        <v>0.41631880399396831</v>
      </c>
      <c r="V25">
        <f t="shared" si="11"/>
        <v>6.0438621051622579E-2</v>
      </c>
      <c r="W25">
        <f t="shared" si="12"/>
        <v>3.3142726700331775E-4</v>
      </c>
      <c r="X25">
        <f t="shared" si="13"/>
        <v>6.228888850801465E-3</v>
      </c>
    </row>
    <row r="26" spans="1:24" x14ac:dyDescent="0.25">
      <c r="A26">
        <v>4</v>
      </c>
      <c r="B26">
        <f t="shared" si="4"/>
        <v>121.11840477517939</v>
      </c>
      <c r="C26">
        <v>121.543936690073</v>
      </c>
      <c r="D26">
        <f t="shared" si="5"/>
        <v>39.385452629016299</v>
      </c>
      <c r="E26">
        <f t="shared" si="6"/>
        <v>2.802577480314643E-9</v>
      </c>
      <c r="F26">
        <f t="shared" si="7"/>
        <v>1.4642749695408229E-9</v>
      </c>
      <c r="G26">
        <v>0.53598118013220497</v>
      </c>
      <c r="H26">
        <v>1.58742524065584</v>
      </c>
      <c r="J26">
        <v>-0.104447045594506</v>
      </c>
      <c r="L26">
        <v>2.7672571340621399E-2</v>
      </c>
      <c r="M26">
        <v>0.66664161529812804</v>
      </c>
      <c r="N26">
        <v>0.48398732276303102</v>
      </c>
      <c r="P26">
        <v>3.0565766096949599E-2</v>
      </c>
      <c r="R26">
        <v>3.0152464501127699E-2</v>
      </c>
      <c r="S26">
        <f t="shared" si="8"/>
        <v>2.258058695846402</v>
      </c>
      <c r="T26">
        <f t="shared" si="9"/>
        <v>0.49625330399225037</v>
      </c>
      <c r="U26">
        <f t="shared" si="10"/>
        <v>0.41631880399396831</v>
      </c>
      <c r="V26">
        <f t="shared" si="11"/>
        <v>5.6709060398525586E-2</v>
      </c>
      <c r="W26">
        <f t="shared" si="12"/>
        <v>3.3142726700331775E-4</v>
      </c>
      <c r="X26">
        <f t="shared" si="13"/>
        <v>3.7000035597496067E-2</v>
      </c>
    </row>
    <row r="27" spans="1:24" x14ac:dyDescent="0.25">
      <c r="A27">
        <v>4</v>
      </c>
      <c r="B27">
        <f t="shared" si="4"/>
        <v>121.45938908098339</v>
      </c>
      <c r="C27">
        <v>121.884920995877</v>
      </c>
      <c r="D27">
        <f t="shared" si="5"/>
        <v>39.726436934820299</v>
      </c>
      <c r="E27">
        <f t="shared" si="6"/>
        <v>2.3632726381833257E-9</v>
      </c>
      <c r="F27">
        <f t="shared" si="7"/>
        <v>1.2347494385432813E-9</v>
      </c>
      <c r="G27">
        <v>0.63567794673644695</v>
      </c>
      <c r="H27">
        <v>1.5349225363837</v>
      </c>
      <c r="J27">
        <v>-0.101809972709427</v>
      </c>
      <c r="K27">
        <v>1.9634722357033101E-2</v>
      </c>
      <c r="M27">
        <v>0.65623035953162301</v>
      </c>
      <c r="N27">
        <v>0.47404019831060901</v>
      </c>
      <c r="P27">
        <v>3.0005048128752199E-2</v>
      </c>
      <c r="Q27">
        <v>2.7504914168804601E-2</v>
      </c>
      <c r="S27">
        <f t="shared" si="8"/>
        <v>2.3505678821988241</v>
      </c>
      <c r="T27">
        <f t="shared" si="9"/>
        <v>0.50100731997196435</v>
      </c>
      <c r="U27">
        <f t="shared" si="10"/>
        <v>0.41631880399396831</v>
      </c>
      <c r="V27">
        <f t="shared" si="11"/>
        <v>5.8658645908123884E-2</v>
      </c>
      <c r="W27">
        <f t="shared" si="12"/>
        <v>3.3602641336152074E-2</v>
      </c>
      <c r="X27">
        <f>(R27^2+(L27-L$1)^2)^0.5</f>
        <v>6.228888850801465E-3</v>
      </c>
    </row>
    <row r="28" spans="1:24" x14ac:dyDescent="0.25">
      <c r="A28">
        <v>5</v>
      </c>
      <c r="B28">
        <f t="shared" si="4"/>
        <v>122.76260411343343</v>
      </c>
      <c r="C28">
        <v>123.407765403756</v>
      </c>
      <c r="D28">
        <f t="shared" si="5"/>
        <v>41.249281342699305</v>
      </c>
      <c r="E28">
        <f t="shared" si="6"/>
        <v>1.1036525350777734E-9</v>
      </c>
      <c r="F28">
        <f t="shared" si="7"/>
        <v>5.7663018900845025E-10</v>
      </c>
      <c r="G28">
        <v>0.31729015104849301</v>
      </c>
      <c r="H28">
        <v>1.59855818935398</v>
      </c>
      <c r="J28">
        <v>-0.105730547981868</v>
      </c>
      <c r="K28">
        <v>1.6670684806088101E-2</v>
      </c>
      <c r="L28">
        <v>2.53203469885071E-2</v>
      </c>
      <c r="M28">
        <v>0.764667539806274</v>
      </c>
      <c r="N28">
        <v>0.48533022974957402</v>
      </c>
      <c r="P28">
        <v>3.0671107131369401E-2</v>
      </c>
      <c r="Q28">
        <v>2.80248425202951E-2</v>
      </c>
      <c r="R28">
        <v>3.0519909560292002E-2</v>
      </c>
      <c r="S28">
        <f t="shared" si="8"/>
        <v>2.0840700095588827</v>
      </c>
      <c r="T28">
        <f t="shared" si="9"/>
        <v>0.49522871697844784</v>
      </c>
      <c r="U28">
        <f t="shared" si="10"/>
        <v>0.41631880399396831</v>
      </c>
      <c r="V28">
        <f t="shared" si="11"/>
        <v>5.569020096604084E-2</v>
      </c>
      <c r="W28">
        <f t="shared" si="12"/>
        <v>3.24401469666196E-2</v>
      </c>
      <c r="X28">
        <f t="shared" si="13"/>
        <v>3.5999286845605286E-2</v>
      </c>
    </row>
    <row r="29" spans="1:24" x14ac:dyDescent="0.25">
      <c r="A29">
        <v>2</v>
      </c>
      <c r="B29">
        <f t="shared" si="4"/>
        <v>129.328461151516</v>
      </c>
      <c r="C29">
        <v>129.453461151516</v>
      </c>
      <c r="D29">
        <f t="shared" si="5"/>
        <v>47.294977090459298</v>
      </c>
      <c r="E29">
        <f t="shared" si="6"/>
        <v>5.370642124906921E-11</v>
      </c>
      <c r="F29">
        <f t="shared" si="7"/>
        <v>2.8060229874464868E-11</v>
      </c>
      <c r="G29">
        <v>1.44901258541717</v>
      </c>
      <c r="J29">
        <v>-8.7496896920141606E-2</v>
      </c>
      <c r="M29">
        <v>0.48150146459739201</v>
      </c>
      <c r="P29">
        <v>2.6966159903996801E-2</v>
      </c>
      <c r="S29">
        <f t="shared" si="8"/>
        <v>3.1079662575545952</v>
      </c>
      <c r="T29">
        <f t="shared" si="9"/>
        <v>1.6970774778783357</v>
      </c>
      <c r="U29">
        <f t="shared" si="10"/>
        <v>0.41631880399396831</v>
      </c>
      <c r="V29">
        <f t="shared" si="11"/>
        <v>7.0110170043971326E-2</v>
      </c>
      <c r="W29">
        <f t="shared" si="12"/>
        <v>3.3142726700331775E-4</v>
      </c>
      <c r="X29">
        <f t="shared" si="13"/>
        <v>6.228888850801465E-3</v>
      </c>
    </row>
    <row r="30" spans="1:24" x14ac:dyDescent="0.25">
      <c r="A30">
        <v>2</v>
      </c>
      <c r="B30">
        <f t="shared" si="4"/>
        <v>131.13643721585299</v>
      </c>
      <c r="C30">
        <v>131.26143721585299</v>
      </c>
      <c r="D30">
        <f t="shared" si="5"/>
        <v>49.102953154796296</v>
      </c>
      <c r="E30">
        <f t="shared" si="6"/>
        <v>2.1748494538760494E-11</v>
      </c>
      <c r="F30">
        <f t="shared" si="7"/>
        <v>1.1363031495823973E-11</v>
      </c>
      <c r="G30">
        <v>-0.55206858230002498</v>
      </c>
      <c r="H30">
        <v>1.3097542839970699</v>
      </c>
      <c r="M30">
        <v>0.28798368279981601</v>
      </c>
      <c r="N30">
        <v>0.425266047205693</v>
      </c>
      <c r="S30">
        <f t="shared" si="8"/>
        <v>1.1074592452949641</v>
      </c>
      <c r="T30">
        <f t="shared" si="9"/>
        <v>0.57521341033075657</v>
      </c>
      <c r="U30">
        <f t="shared" si="10"/>
        <v>0.41631880399396831</v>
      </c>
      <c r="V30">
        <f t="shared" si="11"/>
        <v>0.15221368116987585</v>
      </c>
      <c r="W30">
        <f t="shared" si="12"/>
        <v>3.3142726700331775E-4</v>
      </c>
      <c r="X30">
        <f t="shared" si="13"/>
        <v>6.228888850801465E-3</v>
      </c>
    </row>
    <row r="31" spans="1:24" x14ac:dyDescent="0.25">
      <c r="A31">
        <v>3</v>
      </c>
      <c r="B31">
        <f t="shared" si="4"/>
        <v>131.05150115110064</v>
      </c>
      <c r="C31">
        <v>131.304132730048</v>
      </c>
      <c r="D31">
        <f t="shared" si="5"/>
        <v>49.145648668991299</v>
      </c>
      <c r="E31">
        <f t="shared" si="6"/>
        <v>2.1289133568441605E-11</v>
      </c>
      <c r="F31">
        <f t="shared" si="7"/>
        <v>1.1123027151413691E-11</v>
      </c>
      <c r="G31">
        <v>1.2571502817331</v>
      </c>
      <c r="J31">
        <v>-8.8810458876772094E-2</v>
      </c>
      <c r="K31">
        <v>1.3306445572744E-2</v>
      </c>
      <c r="M31">
        <v>0.59974775112590994</v>
      </c>
      <c r="P31">
        <v>2.7131607448996401E-2</v>
      </c>
      <c r="Q31">
        <v>2.5344515958752499E-2</v>
      </c>
      <c r="S31">
        <f t="shared" si="8"/>
        <v>2.94039371048444</v>
      </c>
      <c r="T31">
        <f t="shared" si="9"/>
        <v>1.6970774778783357</v>
      </c>
      <c r="U31">
        <f t="shared" si="10"/>
        <v>0.41631880399396831</v>
      </c>
      <c r="V31">
        <f t="shared" si="11"/>
        <v>6.8964430831517542E-2</v>
      </c>
      <c r="W31">
        <f t="shared" si="12"/>
        <v>2.8472716576009496E-2</v>
      </c>
      <c r="X31">
        <f t="shared" si="13"/>
        <v>6.228888850801465E-3</v>
      </c>
    </row>
    <row r="32" spans="1:24" x14ac:dyDescent="0.25">
      <c r="A32">
        <v>3</v>
      </c>
      <c r="B32">
        <f t="shared" si="4"/>
        <v>131.16610327044964</v>
      </c>
      <c r="C32">
        <v>131.418734849397</v>
      </c>
      <c r="D32">
        <f t="shared" si="5"/>
        <v>49.260250788340301</v>
      </c>
      <c r="E32">
        <f t="shared" si="6"/>
        <v>2.0103536035533733E-11</v>
      </c>
      <c r="F32">
        <f t="shared" si="7"/>
        <v>1.0503582799355511E-11</v>
      </c>
      <c r="G32">
        <v>1.2928290287693001</v>
      </c>
      <c r="J32">
        <v>-8.8768871797462304E-2</v>
      </c>
      <c r="L32">
        <v>1.12321086690273E-2</v>
      </c>
      <c r="M32">
        <v>0.61425097341891299</v>
      </c>
      <c r="P32">
        <v>2.7162838929221899E-2</v>
      </c>
      <c r="R32">
        <v>2.7922589936228401E-2</v>
      </c>
      <c r="S32">
        <f t="shared" si="8"/>
        <v>2.9782886415218366</v>
      </c>
      <c r="T32">
        <f t="shared" si="9"/>
        <v>1.6970774778783357</v>
      </c>
      <c r="U32">
        <f t="shared" si="10"/>
        <v>0.41631880399396831</v>
      </c>
      <c r="V32">
        <f t="shared" si="11"/>
        <v>6.9014952401611832E-2</v>
      </c>
      <c r="W32">
        <f t="shared" si="12"/>
        <v>3.3142726700331775E-4</v>
      </c>
      <c r="X32">
        <f t="shared" si="13"/>
        <v>2.8367291680670741E-2</v>
      </c>
    </row>
    <row r="33" spans="1:24" x14ac:dyDescent="0.25">
      <c r="A33">
        <v>3</v>
      </c>
      <c r="B33">
        <f t="shared" si="4"/>
        <v>133.00974589024065</v>
      </c>
      <c r="C33">
        <v>133.26237746918801</v>
      </c>
      <c r="D33">
        <f t="shared" si="5"/>
        <v>51.103893408131313</v>
      </c>
      <c r="E33">
        <f t="shared" si="6"/>
        <v>7.9970635005356845E-12</v>
      </c>
      <c r="F33">
        <f t="shared" si="7"/>
        <v>4.1782609030128419E-12</v>
      </c>
      <c r="G33">
        <v>-0.69820164559193498</v>
      </c>
      <c r="H33">
        <v>1.3177328051884301</v>
      </c>
      <c r="K33">
        <v>8.9014524735039503E-3</v>
      </c>
      <c r="M33">
        <v>0.50364908778221396</v>
      </c>
      <c r="N33">
        <v>0.42643076073092201</v>
      </c>
      <c r="Q33">
        <v>2.50315753390867E-2</v>
      </c>
      <c r="S33">
        <f t="shared" si="8"/>
        <v>1.0516705146500398</v>
      </c>
      <c r="T33">
        <f t="shared" si="9"/>
        <v>0.57074124995111797</v>
      </c>
      <c r="U33">
        <f t="shared" si="10"/>
        <v>0.41631880399396831</v>
      </c>
      <c r="V33">
        <f t="shared" si="11"/>
        <v>0.15221368116987585</v>
      </c>
      <c r="W33">
        <f t="shared" si="12"/>
        <v>2.6457987376148431E-2</v>
      </c>
      <c r="X33">
        <f t="shared" si="13"/>
        <v>6.228888850801465E-3</v>
      </c>
    </row>
    <row r="34" spans="1:24" x14ac:dyDescent="0.25">
      <c r="A34">
        <v>3</v>
      </c>
      <c r="B34">
        <f t="shared" si="4"/>
        <v>133.01262386514563</v>
      </c>
      <c r="C34">
        <v>133.26525544409299</v>
      </c>
      <c r="D34">
        <f t="shared" si="5"/>
        <v>51.106771383036289</v>
      </c>
      <c r="E34">
        <f t="shared" si="6"/>
        <v>7.9855641022309026E-12</v>
      </c>
      <c r="F34">
        <f t="shared" si="7"/>
        <v>4.1722527618568013E-12</v>
      </c>
      <c r="G34">
        <v>-0.71315905107782096</v>
      </c>
      <c r="H34">
        <v>1.32890014592478</v>
      </c>
      <c r="L34">
        <v>9.7241851345193694E-3</v>
      </c>
      <c r="M34">
        <v>0.543160618176042</v>
      </c>
      <c r="N34">
        <v>0.429664419742738</v>
      </c>
      <c r="R34">
        <v>2.7660499745363099E-2</v>
      </c>
      <c r="S34">
        <f t="shared" si="8"/>
        <v>1.0582898854400107</v>
      </c>
      <c r="T34">
        <f t="shared" si="9"/>
        <v>0.56583218480155628</v>
      </c>
      <c r="U34">
        <f t="shared" si="10"/>
        <v>0.41631880399396831</v>
      </c>
      <c r="V34">
        <f t="shared" si="11"/>
        <v>0.15221368116987585</v>
      </c>
      <c r="W34">
        <f t="shared" si="12"/>
        <v>3.3142726700331775E-4</v>
      </c>
      <c r="X34">
        <f t="shared" si="13"/>
        <v>2.7880465244938153E-2</v>
      </c>
    </row>
    <row r="35" spans="1:24" x14ac:dyDescent="0.25">
      <c r="A35">
        <v>4</v>
      </c>
      <c r="B35">
        <f t="shared" si="4"/>
        <v>132.9320760931264</v>
      </c>
      <c r="C35">
        <v>133.35760800802001</v>
      </c>
      <c r="D35">
        <f t="shared" si="5"/>
        <v>51.199123946963311</v>
      </c>
      <c r="E35">
        <f t="shared" si="6"/>
        <v>7.6252045048871992E-12</v>
      </c>
      <c r="F35">
        <f t="shared" si="7"/>
        <v>3.9839740997571704E-12</v>
      </c>
      <c r="G35">
        <v>1.1351328839705099</v>
      </c>
      <c r="J35">
        <v>-8.9790496080368806E-2</v>
      </c>
      <c r="K35">
        <v>1.23204840155019E-2</v>
      </c>
      <c r="L35">
        <v>9.7327735876563803E-3</v>
      </c>
      <c r="M35">
        <v>0.694793356998612</v>
      </c>
      <c r="P35">
        <v>2.7278425686141E-2</v>
      </c>
      <c r="Q35">
        <v>2.55189909075208E-2</v>
      </c>
      <c r="R35">
        <v>2.81941026635492E-2</v>
      </c>
      <c r="S35">
        <f t="shared" si="8"/>
        <v>2.8427751217022492</v>
      </c>
      <c r="T35">
        <f t="shared" si="9"/>
        <v>1.6970774778783357</v>
      </c>
      <c r="U35">
        <f t="shared" si="10"/>
        <v>0.41631880399396831</v>
      </c>
      <c r="V35">
        <f t="shared" si="11"/>
        <v>6.8123171862686877E-2</v>
      </c>
      <c r="W35">
        <f t="shared" si="12"/>
        <v>2.8194970804326942E-2</v>
      </c>
      <c r="X35">
        <f t="shared" si="13"/>
        <v>2.8410994935973592E-2</v>
      </c>
    </row>
    <row r="36" spans="1:24" x14ac:dyDescent="0.25">
      <c r="A36">
        <v>4</v>
      </c>
      <c r="B36">
        <f t="shared" si="4"/>
        <v>134.91161827328739</v>
      </c>
      <c r="C36">
        <v>135.337150188181</v>
      </c>
      <c r="D36">
        <f t="shared" si="5"/>
        <v>53.178666127124302</v>
      </c>
      <c r="E36">
        <f t="shared" si="6"/>
        <v>2.8339969140531528E-12</v>
      </c>
      <c r="F36">
        <f t="shared" si="7"/>
        <v>1.4806908191305662E-12</v>
      </c>
      <c r="G36">
        <v>-0.82855778938289704</v>
      </c>
      <c r="H36">
        <v>1.3340252492184701</v>
      </c>
      <c r="K36">
        <v>8.0260293773163401E-3</v>
      </c>
      <c r="L36">
        <v>8.7205701808130594E-3</v>
      </c>
      <c r="M36">
        <v>0.65648398849495904</v>
      </c>
      <c r="N36">
        <v>0.43035183424154899</v>
      </c>
      <c r="Q36">
        <v>2.52648664820685E-2</v>
      </c>
      <c r="R36">
        <v>2.78570663444862E-2</v>
      </c>
      <c r="S36">
        <f t="shared" si="8"/>
        <v>1.0293763855690865</v>
      </c>
      <c r="T36">
        <f t="shared" si="9"/>
        <v>0.56303607519408649</v>
      </c>
      <c r="U36">
        <f t="shared" si="10"/>
        <v>0.41631880399396831</v>
      </c>
      <c r="V36">
        <f t="shared" si="11"/>
        <v>0.15221368116987585</v>
      </c>
      <c r="W36">
        <f t="shared" si="12"/>
        <v>2.6410611124939573E-2</v>
      </c>
      <c r="X36">
        <f t="shared" si="13"/>
        <v>2.7968278838202291E-2</v>
      </c>
    </row>
    <row r="37" spans="1:24" x14ac:dyDescent="0.25">
      <c r="A37">
        <v>1</v>
      </c>
      <c r="B37">
        <f t="shared" si="4"/>
        <v>139.15221874160991</v>
      </c>
      <c r="C37">
        <v>139.19345585501199</v>
      </c>
      <c r="D37">
        <f t="shared" si="5"/>
        <v>57.034971793955293</v>
      </c>
      <c r="E37">
        <f t="shared" si="6"/>
        <v>4.1211007991959968E-13</v>
      </c>
      <c r="F37">
        <f t="shared" si="7"/>
        <v>2.1531696410191306E-13</v>
      </c>
      <c r="G37">
        <v>6.0624621816302002E-2</v>
      </c>
      <c r="M37">
        <v>0.201099907613879</v>
      </c>
      <c r="S37">
        <f t="shared" si="8"/>
        <v>1.6940321865489363</v>
      </c>
      <c r="T37">
        <f t="shared" si="9"/>
        <v>1.6970774778783357</v>
      </c>
      <c r="U37">
        <f t="shared" si="10"/>
        <v>0.41631880399396831</v>
      </c>
      <c r="V37">
        <f t="shared" si="11"/>
        <v>0.15221368116987585</v>
      </c>
      <c r="W37">
        <f t="shared" si="12"/>
        <v>3.3142726700331775E-4</v>
      </c>
      <c r="X37">
        <f t="shared" si="13"/>
        <v>6.228888850801465E-3</v>
      </c>
    </row>
    <row r="38" spans="1:24" x14ac:dyDescent="0.25">
      <c r="A38">
        <v>2</v>
      </c>
      <c r="B38">
        <f t="shared" si="4"/>
        <v>141.10828333025299</v>
      </c>
      <c r="C38">
        <v>141.23328333025299</v>
      </c>
      <c r="D38">
        <f t="shared" si="5"/>
        <v>59.074799269196291</v>
      </c>
      <c r="E38">
        <f t="shared" si="6"/>
        <v>1.4861762917072795E-13</v>
      </c>
      <c r="F38">
        <f t="shared" si="7"/>
        <v>7.7648905679055586E-14</v>
      </c>
      <c r="G38">
        <v>-1.8763438812609699E-2</v>
      </c>
      <c r="K38">
        <v>4.9619917685054101E-3</v>
      </c>
      <c r="M38">
        <v>0.42879407817043402</v>
      </c>
      <c r="Q38">
        <v>2.3676227882810898E-2</v>
      </c>
      <c r="S38">
        <f t="shared" si="8"/>
        <v>1.6590360985035015</v>
      </c>
      <c r="T38">
        <f t="shared" si="9"/>
        <v>1.6970774778783357</v>
      </c>
      <c r="U38">
        <f t="shared" si="10"/>
        <v>0.41631880399396831</v>
      </c>
      <c r="V38">
        <f t="shared" si="11"/>
        <v>0.15221368116987585</v>
      </c>
      <c r="W38">
        <f t="shared" si="12"/>
        <v>2.4124798327889989E-2</v>
      </c>
      <c r="X38">
        <f t="shared" si="13"/>
        <v>6.228888850801465E-3</v>
      </c>
    </row>
    <row r="39" spans="1:24" x14ac:dyDescent="0.25">
      <c r="A39">
        <v>2</v>
      </c>
      <c r="B39">
        <f t="shared" si="4"/>
        <v>141.15126414819599</v>
      </c>
      <c r="C39">
        <v>141.27626414819599</v>
      </c>
      <c r="D39">
        <f t="shared" si="5"/>
        <v>59.117780087139295</v>
      </c>
      <c r="E39">
        <f t="shared" si="6"/>
        <v>1.4545784962466095E-13</v>
      </c>
      <c r="F39">
        <f t="shared" si="7"/>
        <v>7.5998001776818601E-14</v>
      </c>
      <c r="G39">
        <v>7.3201286665779006E-2</v>
      </c>
      <c r="L39">
        <v>-8.0419181457608399E-4</v>
      </c>
      <c r="M39">
        <v>0.45404401954460799</v>
      </c>
      <c r="R39">
        <v>2.6028788183004602E-2</v>
      </c>
      <c r="S39">
        <f t="shared" si="8"/>
        <v>1.7544022531645107</v>
      </c>
      <c r="T39">
        <f t="shared" si="9"/>
        <v>1.6970774778783357</v>
      </c>
      <c r="U39">
        <f t="shared" si="10"/>
        <v>0.41631880399396831</v>
      </c>
      <c r="V39">
        <f t="shared" si="11"/>
        <v>0.15221368116987585</v>
      </c>
      <c r="W39">
        <f t="shared" si="12"/>
        <v>3.3142726700331775E-4</v>
      </c>
      <c r="X39">
        <f t="shared" si="13"/>
        <v>2.6962233548454909E-2</v>
      </c>
    </row>
    <row r="40" spans="1:24" x14ac:dyDescent="0.25">
      <c r="A40">
        <v>3</v>
      </c>
      <c r="B40">
        <f t="shared" si="4"/>
        <v>143.10521426577066</v>
      </c>
      <c r="C40">
        <v>143.35784584471801</v>
      </c>
      <c r="D40">
        <f t="shared" si="5"/>
        <v>61.199361783661317</v>
      </c>
      <c r="E40">
        <f t="shared" si="6"/>
        <v>5.1372114360837452E-14</v>
      </c>
      <c r="F40">
        <f t="shared" si="7"/>
        <v>2.6840614298562666E-14</v>
      </c>
      <c r="G40">
        <v>1.5108457083979801E-3</v>
      </c>
      <c r="K40">
        <v>5.1140861758581504E-3</v>
      </c>
      <c r="L40">
        <v>-1.4520018693864099E-3</v>
      </c>
      <c r="M40">
        <v>0.56373413337839695</v>
      </c>
      <c r="Q40">
        <v>2.38354439821882E-2</v>
      </c>
      <c r="R40">
        <v>2.62106032827065E-2</v>
      </c>
      <c r="S40">
        <f t="shared" si="8"/>
        <v>1.7180597845881138</v>
      </c>
      <c r="T40">
        <f t="shared" si="9"/>
        <v>1.6970774778783357</v>
      </c>
      <c r="U40">
        <f t="shared" si="10"/>
        <v>0.41631880399396831</v>
      </c>
      <c r="V40">
        <f t="shared" si="11"/>
        <v>0.15221368116987585</v>
      </c>
      <c r="W40">
        <f t="shared" si="12"/>
        <v>2.4310537140640891E-2</v>
      </c>
      <c r="X40">
        <f t="shared" si="13"/>
        <v>2.7312850578050125E-2</v>
      </c>
    </row>
    <row r="42" spans="1:24" x14ac:dyDescent="0.25">
      <c r="E42">
        <f>SUM(E9:E40)</f>
        <v>1.9139693968773459</v>
      </c>
      <c r="F42">
        <f>SUM(F9:F40)</f>
        <v>0.99999999999999944</v>
      </c>
    </row>
  </sheetData>
  <sortState ref="A3:X17">
    <sortCondition ref="C3:C17"/>
  </sortState>
  <mergeCells count="3">
    <mergeCell ref="G7:K7"/>
    <mergeCell ref="M7:Q7"/>
    <mergeCell ref="S7:X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2009-10-23T13:08:02Z</dcterms:created>
  <dcterms:modified xsi:type="dcterms:W3CDTF">2014-10-31T20:55:05Z</dcterms:modified>
</cp:coreProperties>
</file>